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BC23BDAE-DB65-48FF-87C1-F8E56DAA7018}" xr6:coauthVersionLast="38" xr6:coauthVersionMax="38" xr10:uidLastSave="{00000000-0000-0000-0000-000000000000}"/>
  <bookViews>
    <workbookView xWindow="24216" yWindow="0" windowWidth="9864" windowHeight="10128" activeTab="1" xr2:uid="{00000000-000D-0000-FFFF-FFFF00000000}"/>
  </bookViews>
  <sheets>
    <sheet name="Tabelle1" sheetId="1" r:id="rId1"/>
    <sheet name="Cap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B7" i="1"/>
  <c r="B9" i="1" l="1"/>
  <c r="B16" i="1" l="1"/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B15" i="1"/>
  <c r="C5" i="1"/>
  <c r="D5" i="1"/>
  <c r="E5" i="1"/>
  <c r="F5" i="1"/>
  <c r="G5" i="1"/>
  <c r="H5" i="1"/>
  <c r="B5" i="1"/>
</calcChain>
</file>

<file path=xl/sharedStrings.xml><?xml version="1.0" encoding="utf-8"?>
<sst xmlns="http://schemas.openxmlformats.org/spreadsheetml/2006/main" count="48" uniqueCount="48">
  <si>
    <t>HMP</t>
  </si>
  <si>
    <t>Internal</t>
  </si>
  <si>
    <t>Swedish</t>
  </si>
  <si>
    <t>Detected</t>
  </si>
  <si>
    <t>Not</t>
  </si>
  <si>
    <t>HMP-specific</t>
  </si>
  <si>
    <t>anteriornares</t>
  </si>
  <si>
    <t>buccalmucosa</t>
  </si>
  <si>
    <t>palatinetonsils</t>
  </si>
  <si>
    <t>posteriorfornix</t>
  </si>
  <si>
    <t>rretroauricularcrease</t>
  </si>
  <si>
    <t>stool</t>
  </si>
  <si>
    <t>supragingivalplaque</t>
  </si>
  <si>
    <t>tonguedorsum</t>
  </si>
  <si>
    <t>attachedkeratinizedgingiva</t>
  </si>
  <si>
    <t>keratinizedgingiva</t>
  </si>
  <si>
    <t>leftretroauricularcrease</t>
  </si>
  <si>
    <t>lretroauricularcrease</t>
  </si>
  <si>
    <t>midvagina</t>
  </si>
  <si>
    <t>rantecubitalfossa</t>
  </si>
  <si>
    <t>rightretroauricularcrease</t>
  </si>
  <si>
    <t>saliva</t>
  </si>
  <si>
    <t>subgingivalplaque</t>
  </si>
  <si>
    <t>throat</t>
  </si>
  <si>
    <t>vaginalintroitus</t>
  </si>
  <si>
    <t>Abundance of UB. ceftriaxensis across metagenomic samples, where at least 1/10 mOTU marker genes could be detected.</t>
  </si>
  <si>
    <t>AvgSeqDepth</t>
  </si>
  <si>
    <t>Average occurrence gastrointestinal studies</t>
  </si>
  <si>
    <t>Fraction samples</t>
  </si>
  <si>
    <t>Present</t>
  </si>
  <si>
    <t>Absent</t>
  </si>
  <si>
    <t>German</t>
  </si>
  <si>
    <t>Chinese Feng et al.</t>
  </si>
  <si>
    <t>Chinese_Qin et al.</t>
  </si>
  <si>
    <t>MetaHIT</t>
  </si>
  <si>
    <t>Average-non gut</t>
  </si>
  <si>
    <t>Detection Rate</t>
  </si>
  <si>
    <t>Human</t>
  </si>
  <si>
    <t>Cat gut</t>
  </si>
  <si>
    <t>Pig gut</t>
  </si>
  <si>
    <t>Dog gut</t>
  </si>
  <si>
    <t>Mouse gut</t>
  </si>
  <si>
    <t>Soil</t>
  </si>
  <si>
    <t>Ocean</t>
  </si>
  <si>
    <t>Environmental</t>
  </si>
  <si>
    <t>Animals</t>
  </si>
  <si>
    <t>Distribution of UB. ceftriaxensis across studies</t>
  </si>
  <si>
    <t>Suppl. Table 7: Detection of UB. ceftriaxensis in public samples. Occurrence of UB. ceftriaxensis in global metagenomic samples, as detected with the mOTUs pipeline, where at least 1/10 mOTU marker genes could be detected.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</si>
</sst>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workbookViewId="0">
      <selection activeCell="U15" sqref="U15"/>
    </sheetView>
  </sheetViews>
  <sheetFormatPr defaultRowHeight="14.4" x14ac:dyDescent="0.3"/>
  <cols>
    <col min="1" max="1" width="21.6640625" customWidth="1"/>
  </cols>
  <sheetData>
    <row r="1" spans="1:20" x14ac:dyDescent="0.3">
      <c r="A1" t="s">
        <v>46</v>
      </c>
      <c r="B1" s="1" t="s">
        <v>37</v>
      </c>
      <c r="C1" s="1"/>
      <c r="D1" s="1"/>
      <c r="E1" s="1"/>
      <c r="F1" s="1"/>
      <c r="G1" s="1"/>
      <c r="H1" s="1"/>
      <c r="I1" s="1" t="s">
        <v>45</v>
      </c>
      <c r="J1" s="1"/>
      <c r="K1" s="1"/>
      <c r="L1" s="1"/>
      <c r="M1" s="1" t="s">
        <v>44</v>
      </c>
      <c r="N1" s="1"/>
    </row>
    <row r="2" spans="1:20" x14ac:dyDescent="0.3">
      <c r="B2" t="s">
        <v>31</v>
      </c>
      <c r="C2" t="s">
        <v>33</v>
      </c>
      <c r="D2" t="s">
        <v>0</v>
      </c>
      <c r="E2" t="s">
        <v>1</v>
      </c>
      <c r="F2" t="s">
        <v>34</v>
      </c>
      <c r="G2" t="s">
        <v>32</v>
      </c>
      <c r="H2" t="s">
        <v>2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  <c r="N2" t="s">
        <v>43</v>
      </c>
    </row>
    <row r="3" spans="1:20" x14ac:dyDescent="0.3">
      <c r="A3" t="s">
        <v>29</v>
      </c>
      <c r="B3">
        <v>86</v>
      </c>
      <c r="C3">
        <v>17</v>
      </c>
      <c r="D3">
        <v>157</v>
      </c>
      <c r="E3">
        <v>36</v>
      </c>
      <c r="F3">
        <v>195</v>
      </c>
      <c r="G3">
        <v>38</v>
      </c>
      <c r="H3">
        <v>30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</row>
    <row r="4" spans="1:20" x14ac:dyDescent="0.3">
      <c r="A4" t="s">
        <v>30</v>
      </c>
      <c r="B4">
        <v>108</v>
      </c>
      <c r="C4">
        <v>351</v>
      </c>
      <c r="D4">
        <v>1052</v>
      </c>
      <c r="E4">
        <v>34</v>
      </c>
      <c r="F4">
        <v>192</v>
      </c>
      <c r="G4">
        <v>118</v>
      </c>
      <c r="H4">
        <v>115</v>
      </c>
      <c r="I4">
        <v>124</v>
      </c>
      <c r="J4">
        <v>295</v>
      </c>
      <c r="K4">
        <v>129</v>
      </c>
      <c r="L4">
        <v>191</v>
      </c>
      <c r="M4">
        <v>181</v>
      </c>
      <c r="N4">
        <v>243</v>
      </c>
    </row>
    <row r="5" spans="1:20" x14ac:dyDescent="0.3">
      <c r="A5" t="s">
        <v>28</v>
      </c>
      <c r="B5">
        <f t="shared" ref="B5:H5" si="0">B3/(B3+B4)</f>
        <v>0.44329896907216493</v>
      </c>
      <c r="C5">
        <f t="shared" si="0"/>
        <v>4.619565217391304E-2</v>
      </c>
      <c r="D5">
        <f t="shared" si="0"/>
        <v>0.12985938792390406</v>
      </c>
      <c r="E5">
        <f t="shared" si="0"/>
        <v>0.51428571428571423</v>
      </c>
      <c r="F5">
        <f t="shared" si="0"/>
        <v>0.50387596899224807</v>
      </c>
      <c r="G5">
        <f t="shared" si="0"/>
        <v>0.24358974358974358</v>
      </c>
      <c r="H5">
        <f t="shared" si="0"/>
        <v>0.20689655172413793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</row>
    <row r="6" spans="1:20" x14ac:dyDescent="0.3">
      <c r="A6" t="s">
        <v>26</v>
      </c>
      <c r="B6">
        <v>33063131</v>
      </c>
      <c r="C6">
        <v>25289612</v>
      </c>
      <c r="D6">
        <v>39721578</v>
      </c>
      <c r="E6">
        <v>46478098</v>
      </c>
      <c r="F6">
        <v>37747525</v>
      </c>
      <c r="G6">
        <v>30544403</v>
      </c>
      <c r="H6">
        <v>36052706</v>
      </c>
    </row>
    <row r="7" spans="1:20" x14ac:dyDescent="0.3">
      <c r="B7">
        <f>SUM(B3:B4)</f>
        <v>194</v>
      </c>
      <c r="C7">
        <f t="shared" ref="C7:N7" si="1">SUM(C3:C4)</f>
        <v>368</v>
      </c>
      <c r="D7">
        <f t="shared" si="1"/>
        <v>1209</v>
      </c>
      <c r="E7">
        <f t="shared" si="1"/>
        <v>70</v>
      </c>
      <c r="F7">
        <f t="shared" si="1"/>
        <v>387</v>
      </c>
      <c r="G7">
        <f t="shared" si="1"/>
        <v>156</v>
      </c>
      <c r="H7">
        <f t="shared" si="1"/>
        <v>145</v>
      </c>
      <c r="I7">
        <f t="shared" si="1"/>
        <v>124</v>
      </c>
      <c r="J7">
        <f t="shared" si="1"/>
        <v>295</v>
      </c>
      <c r="K7">
        <f t="shared" si="1"/>
        <v>129</v>
      </c>
      <c r="L7">
        <f t="shared" si="1"/>
        <v>191</v>
      </c>
      <c r="M7">
        <f t="shared" si="1"/>
        <v>181</v>
      </c>
      <c r="N7">
        <f t="shared" si="1"/>
        <v>243</v>
      </c>
    </row>
    <row r="8" spans="1:20" x14ac:dyDescent="0.3">
      <c r="B8" t="s">
        <v>27</v>
      </c>
    </row>
    <row r="9" spans="1:20" x14ac:dyDescent="0.3">
      <c r="B9">
        <f>(B3+C3+E3+F3+G3+H3+O13)/(B3+C3+E3+F3+G3+H3+B4+C4+E4+F4+G4+H4+O13+O14)</f>
        <v>0.3485237483953787</v>
      </c>
    </row>
    <row r="11" spans="1:20" x14ac:dyDescent="0.3">
      <c r="A11" t="s">
        <v>5</v>
      </c>
    </row>
    <row r="12" spans="1:20" x14ac:dyDescent="0.3">
      <c r="B12" t="s">
        <v>6</v>
      </c>
      <c r="C12" t="s">
        <v>14</v>
      </c>
      <c r="D12" t="s">
        <v>7</v>
      </c>
      <c r="E12" t="s">
        <v>15</v>
      </c>
      <c r="F12" t="s">
        <v>16</v>
      </c>
      <c r="G12" t="s">
        <v>17</v>
      </c>
      <c r="H12" t="s">
        <v>18</v>
      </c>
      <c r="I12" t="s">
        <v>8</v>
      </c>
      <c r="J12" t="s">
        <v>9</v>
      </c>
      <c r="K12" t="s">
        <v>19</v>
      </c>
      <c r="L12" t="s">
        <v>20</v>
      </c>
      <c r="M12" t="s">
        <v>10</v>
      </c>
      <c r="N12" t="s">
        <v>21</v>
      </c>
      <c r="O12" t="s">
        <v>11</v>
      </c>
      <c r="P12" t="s">
        <v>22</v>
      </c>
      <c r="Q12" t="s">
        <v>12</v>
      </c>
      <c r="R12" t="s">
        <v>23</v>
      </c>
      <c r="S12" t="s">
        <v>13</v>
      </c>
      <c r="T12" t="s">
        <v>24</v>
      </c>
    </row>
    <row r="13" spans="1:20" x14ac:dyDescent="0.3">
      <c r="A13" t="s">
        <v>3</v>
      </c>
      <c r="B13">
        <v>2</v>
      </c>
      <c r="C13">
        <v>0</v>
      </c>
      <c r="D13">
        <v>5</v>
      </c>
      <c r="E13">
        <v>0</v>
      </c>
      <c r="F13">
        <v>0</v>
      </c>
      <c r="G13">
        <v>0</v>
      </c>
      <c r="H13">
        <v>0</v>
      </c>
      <c r="I13">
        <v>2</v>
      </c>
      <c r="J13">
        <v>2</v>
      </c>
      <c r="K13">
        <v>0</v>
      </c>
      <c r="L13">
        <v>2</v>
      </c>
      <c r="M13">
        <v>2</v>
      </c>
      <c r="N13">
        <v>0</v>
      </c>
      <c r="O13">
        <v>141</v>
      </c>
      <c r="P13">
        <v>1</v>
      </c>
      <c r="R13">
        <v>0</v>
      </c>
      <c r="S13">
        <v>2</v>
      </c>
      <c r="T13">
        <v>0</v>
      </c>
    </row>
    <row r="14" spans="1:20" x14ac:dyDescent="0.3">
      <c r="A14" t="s">
        <v>4</v>
      </c>
      <c r="B14">
        <v>130</v>
      </c>
      <c r="C14">
        <v>6</v>
      </c>
      <c r="D14">
        <v>175</v>
      </c>
      <c r="E14">
        <v>8</v>
      </c>
      <c r="F14">
        <v>9</v>
      </c>
      <c r="G14">
        <v>14</v>
      </c>
      <c r="H14">
        <v>2</v>
      </c>
      <c r="I14">
        <v>17</v>
      </c>
      <c r="J14">
        <v>100</v>
      </c>
      <c r="K14">
        <v>1</v>
      </c>
      <c r="L14">
        <v>16</v>
      </c>
      <c r="M14">
        <v>11</v>
      </c>
      <c r="N14">
        <v>7</v>
      </c>
      <c r="O14">
        <v>97</v>
      </c>
      <c r="P14">
        <v>19</v>
      </c>
      <c r="Q14">
        <v>205</v>
      </c>
      <c r="R14">
        <v>13</v>
      </c>
      <c r="S14">
        <v>213</v>
      </c>
      <c r="T14">
        <v>8</v>
      </c>
    </row>
    <row r="15" spans="1:20" x14ac:dyDescent="0.3">
      <c r="A15" t="s">
        <v>36</v>
      </c>
      <c r="B15">
        <f>B13/(B13+B14)</f>
        <v>1.5151515151515152E-2</v>
      </c>
      <c r="C15">
        <f t="shared" ref="C15:T15" si="2">C13/(C13+C14)</f>
        <v>0</v>
      </c>
      <c r="D15">
        <f t="shared" si="2"/>
        <v>2.7777777777777776E-2</v>
      </c>
      <c r="E15">
        <f t="shared" si="2"/>
        <v>0</v>
      </c>
      <c r="F15">
        <f t="shared" si="2"/>
        <v>0</v>
      </c>
      <c r="G15">
        <f t="shared" si="2"/>
        <v>0</v>
      </c>
      <c r="H15">
        <f t="shared" si="2"/>
        <v>0</v>
      </c>
      <c r="I15">
        <f t="shared" si="2"/>
        <v>0.10526315789473684</v>
      </c>
      <c r="J15">
        <f t="shared" si="2"/>
        <v>1.9607843137254902E-2</v>
      </c>
      <c r="K15">
        <f t="shared" si="2"/>
        <v>0</v>
      </c>
      <c r="L15">
        <f t="shared" si="2"/>
        <v>0.1111111111111111</v>
      </c>
      <c r="M15">
        <f t="shared" si="2"/>
        <v>0.15384615384615385</v>
      </c>
      <c r="N15">
        <f t="shared" si="2"/>
        <v>0</v>
      </c>
      <c r="O15">
        <f t="shared" si="2"/>
        <v>0.59243697478991597</v>
      </c>
      <c r="P15">
        <f t="shared" si="2"/>
        <v>0.05</v>
      </c>
      <c r="Q15">
        <f t="shared" si="2"/>
        <v>0</v>
      </c>
      <c r="R15">
        <f t="shared" si="2"/>
        <v>0</v>
      </c>
      <c r="S15">
        <f t="shared" si="2"/>
        <v>9.3023255813953487E-3</v>
      </c>
      <c r="T15">
        <f t="shared" si="2"/>
        <v>0</v>
      </c>
    </row>
    <row r="16" spans="1:20" x14ac:dyDescent="0.3">
      <c r="A16" t="s">
        <v>35</v>
      </c>
      <c r="B16">
        <f>SUM(B13,D13,I13:J13,L13:M13,P13,S13)/SUM(B14,D14,I14:J14,L14:M14,P14,S14,B13,D13,I13:J13,L13:M13,P13,S13)</f>
        <v>2.575107296137339E-2</v>
      </c>
    </row>
    <row r="18" spans="1:1" x14ac:dyDescent="0.3">
      <c r="A18" t="s">
        <v>25</v>
      </c>
    </row>
  </sheetData>
  <mergeCells count="3">
    <mergeCell ref="B1:H1"/>
    <mergeCell ref="M1:N1"/>
    <mergeCell ref="I1:L1"/>
  </mergeCells>
  <conditionalFormatting sqref="B15:T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H6 P6 B7:N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H5 B8:J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E2F99-FFA3-42C1-AA47-BDEFA151EF37}">
  <dimension ref="A1"/>
  <sheetViews>
    <sheetView tabSelected="1" workbookViewId="0">
      <selection activeCell="A2" sqref="A2"/>
    </sheetView>
  </sheetViews>
  <sheetFormatPr defaultRowHeight="14.4" x14ac:dyDescent="0.3"/>
  <cols>
    <col min="1" max="1" width="49.109375" customWidth="1"/>
  </cols>
  <sheetData>
    <row r="1" spans="1:1" ht="196.8" customHeight="1" x14ac:dyDescent="0.3">
      <c r="A1" s="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Tabelle1</vt:lpstr>
      <vt:lpstr>Caption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2018-11-21T15:13:46Z</dcterms:modified>
</cp:coreProperties>
</file>